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ennett\Downloads\"/>
    </mc:Choice>
  </mc:AlternateContent>
  <xr:revisionPtr revIDLastSave="0" documentId="8_{DAE0FFFE-A6BD-4F03-AE52-3ADD687E876E}" xr6:coauthVersionLast="45" xr6:coauthVersionMax="45" xr10:uidLastSave="{00000000-0000-0000-0000-000000000000}"/>
  <bookViews>
    <workbookView xWindow="-110" yWindow="-110" windowWidth="19420" windowHeight="10420" activeTab="2" xr2:uid="{00000000-000D-0000-FFFF-FFFF00000000}"/>
  </bookViews>
  <sheets>
    <sheet name="HOA report 123119" sheetId="1" r:id="rId1"/>
    <sheet name="HOA report 33120" sheetId="2" r:id="rId2"/>
    <sheet name="HOA report 63020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3" l="1"/>
  <c r="E24" i="3" l="1"/>
  <c r="F24" i="3" s="1"/>
  <c r="G33" i="3"/>
  <c r="D29" i="3"/>
  <c r="F27" i="3"/>
  <c r="F26" i="3"/>
  <c r="F25" i="3"/>
  <c r="F22" i="3"/>
  <c r="E21" i="3"/>
  <c r="F20" i="3"/>
  <c r="F13" i="3"/>
  <c r="C7" i="3"/>
  <c r="E29" i="3" l="1"/>
  <c r="F21" i="3"/>
  <c r="F29" i="3" s="1"/>
  <c r="F20" i="2"/>
  <c r="E24" i="1" l="1"/>
  <c r="D28" i="2" l="1"/>
  <c r="G32" i="2"/>
  <c r="F26" i="2" l="1"/>
  <c r="F25" i="2"/>
  <c r="F24" i="2"/>
  <c r="F21" i="2"/>
  <c r="F19" i="2"/>
  <c r="E23" i="2" l="1"/>
  <c r="F23" i="2" s="1"/>
  <c r="E20" i="2"/>
  <c r="H27" i="1"/>
  <c r="E23" i="1"/>
  <c r="E22" i="1"/>
  <c r="E18" i="1"/>
  <c r="F22" i="2" l="1"/>
  <c r="F28" i="2" s="1"/>
  <c r="E28" i="2"/>
  <c r="F19" i="1"/>
  <c r="F20" i="1"/>
  <c r="F21" i="1"/>
  <c r="F22" i="1"/>
  <c r="F23" i="1"/>
  <c r="F24" i="1"/>
  <c r="F25" i="1"/>
  <c r="F26" i="1"/>
  <c r="F18" i="1"/>
  <c r="C7" i="2" l="1"/>
  <c r="F12" i="2"/>
  <c r="G27" i="1" l="1"/>
  <c r="G29" i="1" l="1"/>
  <c r="F12" i="1" l="1"/>
  <c r="D9" i="1" l="1"/>
  <c r="C9" i="1"/>
  <c r="D27" i="1"/>
  <c r="E27" i="1"/>
  <c r="F27" i="1" s="1"/>
</calcChain>
</file>

<file path=xl/sharedStrings.xml><?xml version="1.0" encoding="utf-8"?>
<sst xmlns="http://schemas.openxmlformats.org/spreadsheetml/2006/main" count="101" uniqueCount="46">
  <si>
    <t>Mosquito Control</t>
  </si>
  <si>
    <t>Insurance</t>
  </si>
  <si>
    <t>Snow Removal</t>
  </si>
  <si>
    <t>Legal</t>
  </si>
  <si>
    <t>Office Supplies &amp; Postage</t>
  </si>
  <si>
    <t>Roads Routine Maintenance</t>
  </si>
  <si>
    <t>CHHOA Website &amp; Software</t>
  </si>
  <si>
    <t>Total Operating Expenses:</t>
  </si>
  <si>
    <t>Chesapeake Haven HOA</t>
  </si>
  <si>
    <t>Reserve Account</t>
  </si>
  <si>
    <t>Maintenance / Repairs</t>
  </si>
  <si>
    <t>Cash Balances:</t>
  </si>
  <si>
    <t>Operating Account:</t>
  </si>
  <si>
    <t>Total Funds:</t>
  </si>
  <si>
    <t>Expenses:</t>
  </si>
  <si>
    <t>Business Registration</t>
  </si>
  <si>
    <t>2017 Arrears: (6)</t>
  </si>
  <si>
    <t>Dues Status:</t>
  </si>
  <si>
    <t>1 Membersip @ $190=</t>
  </si>
  <si>
    <t>J. Burns</t>
  </si>
  <si>
    <t>2019 Received</t>
  </si>
  <si>
    <t>2019 Balances Due</t>
  </si>
  <si>
    <t>2019 Reserve</t>
  </si>
  <si>
    <t xml:space="preserve"> </t>
  </si>
  <si>
    <t>2019 Budget</t>
  </si>
  <si>
    <t>2019 Actual</t>
  </si>
  <si>
    <t>2020 Proposed</t>
  </si>
  <si>
    <t>2020 Dues</t>
  </si>
  <si>
    <t>Treasurer's Report 2019</t>
  </si>
  <si>
    <t>71 Memberships@$220=</t>
  </si>
  <si>
    <t>as of 12/31/19</t>
  </si>
  <si>
    <t>2020 - Reserve has been moved</t>
  </si>
  <si>
    <t>to operating account</t>
  </si>
  <si>
    <t>2020 Dues Received</t>
  </si>
  <si>
    <t>73 Memberships @ $230</t>
  </si>
  <si>
    <t>1 Membership @ $195</t>
  </si>
  <si>
    <t>2020 Budget</t>
  </si>
  <si>
    <t>2020 Actual</t>
  </si>
  <si>
    <t>Treasurer's Report 2020</t>
  </si>
  <si>
    <t xml:space="preserve">              +/-</t>
  </si>
  <si>
    <t>1@$195</t>
  </si>
  <si>
    <t>73@$230</t>
  </si>
  <si>
    <t>Beach Restoration Project</t>
  </si>
  <si>
    <t>Balance</t>
  </si>
  <si>
    <t>J. McNulty</t>
  </si>
  <si>
    <t>2018 &amp; Earlier Arrears: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</si>
</sst>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8" fontId="0" fillId="0" borderId="0" xfId="0" applyNumberFormat="1"/>
    <xf numFmtId="0" fontId="0" fillId="0" borderId="0" xfId="0"/>
    <xf numFmtId="0" fontId="0" fillId="0" borderId="1" xfId="0" applyBorder="1"/>
    <xf numFmtId="44" fontId="0" fillId="0" borderId="0" xfId="1" applyFont="1"/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44" fontId="0" fillId="0" borderId="0" xfId="0" applyNumberFormat="1"/>
    <xf numFmtId="44" fontId="0" fillId="0" borderId="1" xfId="1" applyFont="1" applyBorder="1"/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 applyBorder="1"/>
    <xf numFmtId="44" fontId="0" fillId="0" borderId="0" xfId="1" applyFont="1" applyBorder="1"/>
    <xf numFmtId="44" fontId="2" fillId="0" borderId="0" xfId="1" applyFont="1"/>
    <xf numFmtId="44" fontId="2" fillId="0" borderId="0" xfId="0" applyNumberFormat="1" applyFont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44" fontId="2" fillId="0" borderId="1" xfId="0" applyNumberFormat="1" applyFont="1" applyBorder="1" applyAlignment="1">
      <alignment horizontal="right"/>
    </xf>
    <xf numFmtId="44" fontId="0" fillId="0" borderId="0" xfId="1" applyFont="1" applyAlignment="1"/>
    <xf numFmtId="44" fontId="0" fillId="0" borderId="1" xfId="1" applyFont="1" applyBorder="1" applyAlignment="1"/>
    <xf numFmtId="44" fontId="0" fillId="0" borderId="0" xfId="0" applyNumberFormat="1" applyAlignment="1"/>
    <xf numFmtId="0" fontId="0" fillId="0" borderId="0" xfId="0" applyBorder="1" applyAlignment="1">
      <alignment horizontal="right"/>
    </xf>
    <xf numFmtId="0" fontId="2" fillId="0" borderId="0" xfId="0" applyFont="1"/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44" fontId="0" fillId="0" borderId="0" xfId="0" applyNumberFormat="1" applyBorder="1"/>
    <xf numFmtId="0" fontId="4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2" fontId="0" fillId="0" borderId="0" xfId="0" applyNumberFormat="1"/>
    <xf numFmtId="2" fontId="0" fillId="0" borderId="0" xfId="1" applyNumberFormat="1" applyFont="1"/>
    <xf numFmtId="4" fontId="0" fillId="0" borderId="0" xfId="0" applyNumberFormat="1"/>
    <xf numFmtId="4" fontId="0" fillId="0" borderId="0" xfId="1" applyNumberFormat="1" applyFont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4" fontId="1" fillId="0" borderId="0" xfId="1" applyFont="1"/>
    <xf numFmtId="4" fontId="0" fillId="0" borderId="1" xfId="1" applyNumberFormat="1" applyFont="1" applyBorder="1"/>
    <xf numFmtId="44" fontId="0" fillId="0" borderId="0" xfId="1" applyNumberFormat="1" applyFont="1"/>
    <xf numFmtId="14" fontId="0" fillId="0" borderId="0" xfId="0" applyNumberForma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45720</xdr:rowOff>
    </xdr:from>
    <xdr:to>
      <xdr:col>1</xdr:col>
      <xdr:colOff>1448151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9966BF-35B2-435C-AC6D-35B9E1462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1" y="228600"/>
          <a:ext cx="1105250" cy="541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45720</xdr:rowOff>
    </xdr:from>
    <xdr:to>
      <xdr:col>1</xdr:col>
      <xdr:colOff>1448151</xdr:colOff>
      <xdr:row>3</xdr:row>
      <xdr:rowOff>38100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B538C3F-72DD-443A-82CB-EDE69E61F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1" y="45720"/>
          <a:ext cx="1105250" cy="5638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45720</xdr:rowOff>
    </xdr:from>
    <xdr:to>
      <xdr:col>1</xdr:col>
      <xdr:colOff>1448151</xdr:colOff>
      <xdr:row>3</xdr:row>
      <xdr:rowOff>38100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13A24F58-F977-42D3-B87E-8CAE22546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1" y="45720"/>
          <a:ext cx="1105250" cy="563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1@$195" TargetMode="External"/><Relationship Id="rId1" Type="http://schemas.openxmlformats.org/officeDocument/2006/relationships/hyperlink" Target="mailto:73@$230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workbookViewId="0">
      <selection activeCell="D4" sqref="D4"/>
    </sheetView>
  </sheetViews>
  <sheetFormatPr defaultRowHeight="14.5" x14ac:dyDescent="0.35"/>
  <cols>
    <col min="1" max="1" width="4.26953125" style="2" customWidth="1"/>
    <col min="2" max="2" width="24.26953125" bestFit="1" customWidth="1"/>
    <col min="3" max="3" width="14" customWidth="1"/>
    <col min="4" max="4" width="21.453125" bestFit="1" customWidth="1"/>
    <col min="5" max="5" width="22.54296875" bestFit="1" customWidth="1"/>
    <col min="6" max="6" width="16.7265625" customWidth="1"/>
    <col min="7" max="7" width="16.7265625" bestFit="1" customWidth="1"/>
    <col min="8" max="8" width="11.54296875" bestFit="1" customWidth="1"/>
  </cols>
  <sheetData>
    <row r="1" spans="2:9" s="2" customFormat="1" x14ac:dyDescent="0.35">
      <c r="D1" s="5" t="s">
        <v>8</v>
      </c>
    </row>
    <row r="2" spans="2:9" s="2" customFormat="1" x14ac:dyDescent="0.35">
      <c r="D2" s="5" t="s">
        <v>28</v>
      </c>
    </row>
    <row r="3" spans="2:9" x14ac:dyDescent="0.35">
      <c r="D3" s="6">
        <v>43921</v>
      </c>
      <c r="E3" s="2" t="s">
        <v>19</v>
      </c>
    </row>
    <row r="4" spans="2:9" s="2" customFormat="1" x14ac:dyDescent="0.35">
      <c r="D4" s="6"/>
    </row>
    <row r="5" spans="2:9" x14ac:dyDescent="0.35">
      <c r="B5" s="10" t="s">
        <v>11</v>
      </c>
      <c r="C5" s="3"/>
      <c r="D5" s="10">
        <v>2019</v>
      </c>
      <c r="E5" s="10" t="s">
        <v>17</v>
      </c>
      <c r="F5" s="10">
        <v>2019</v>
      </c>
      <c r="G5" s="10">
        <v>2020</v>
      </c>
    </row>
    <row r="6" spans="2:9" x14ac:dyDescent="0.35">
      <c r="C6" s="9">
        <v>43466</v>
      </c>
      <c r="D6" s="9">
        <v>43830</v>
      </c>
      <c r="E6" s="17" t="s">
        <v>20</v>
      </c>
      <c r="F6" s="4">
        <v>11191</v>
      </c>
    </row>
    <row r="7" spans="2:9" x14ac:dyDescent="0.35">
      <c r="B7" t="s">
        <v>12</v>
      </c>
      <c r="C7" s="4">
        <v>14197.69</v>
      </c>
      <c r="D7" s="24">
        <v>20183.2</v>
      </c>
      <c r="E7" s="27" t="s">
        <v>21</v>
      </c>
      <c r="F7" s="14">
        <v>4497.25</v>
      </c>
      <c r="G7" s="11"/>
    </row>
    <row r="8" spans="2:9" x14ac:dyDescent="0.35">
      <c r="B8" t="s">
        <v>9</v>
      </c>
      <c r="C8" s="8">
        <v>6250</v>
      </c>
      <c r="D8" s="25">
        <v>6250</v>
      </c>
      <c r="E8" s="19" t="s">
        <v>16</v>
      </c>
      <c r="F8" s="8">
        <v>2860</v>
      </c>
      <c r="G8" s="3"/>
    </row>
    <row r="9" spans="2:9" x14ac:dyDescent="0.35">
      <c r="B9" t="s">
        <v>13</v>
      </c>
      <c r="C9" s="7">
        <f>C7+C8</f>
        <v>20447.690000000002</v>
      </c>
      <c r="D9" s="26">
        <f>D7+D8</f>
        <v>26433.200000000001</v>
      </c>
    </row>
    <row r="10" spans="2:9" s="2" customFormat="1" x14ac:dyDescent="0.35">
      <c r="C10" s="7"/>
      <c r="D10" s="7"/>
      <c r="E10" s="20" t="s">
        <v>29</v>
      </c>
      <c r="F10" s="4">
        <v>14910</v>
      </c>
      <c r="G10" s="32" t="s">
        <v>41</v>
      </c>
    </row>
    <row r="11" spans="2:9" x14ac:dyDescent="0.35">
      <c r="B11" s="3"/>
      <c r="C11" s="3"/>
      <c r="D11" s="3"/>
      <c r="E11" s="29" t="s">
        <v>18</v>
      </c>
      <c r="F11" s="8">
        <v>190</v>
      </c>
      <c r="G11" s="33" t="s">
        <v>40</v>
      </c>
    </row>
    <row r="12" spans="2:9" s="2" customFormat="1" x14ac:dyDescent="0.35">
      <c r="B12" s="2" t="s">
        <v>22</v>
      </c>
      <c r="D12" s="4">
        <v>6250</v>
      </c>
      <c r="E12" s="13"/>
      <c r="F12" s="15">
        <f>SUM(F10:F11)</f>
        <v>15100</v>
      </c>
      <c r="G12" s="15">
        <v>16895</v>
      </c>
    </row>
    <row r="13" spans="2:9" s="2" customFormat="1" x14ac:dyDescent="0.35">
      <c r="B13" s="28" t="s">
        <v>31</v>
      </c>
      <c r="D13" s="4" t="s">
        <v>23</v>
      </c>
      <c r="E13" s="13"/>
      <c r="F13" s="15"/>
    </row>
    <row r="14" spans="2:9" x14ac:dyDescent="0.35">
      <c r="B14" s="28" t="s">
        <v>32</v>
      </c>
      <c r="C14" s="28"/>
      <c r="D14" s="16" t="s">
        <v>23</v>
      </c>
      <c r="E14" s="21"/>
      <c r="F14" s="22"/>
    </row>
    <row r="15" spans="2:9" s="2" customFormat="1" x14ac:dyDescent="0.35">
      <c r="B15" s="3"/>
      <c r="C15" s="3"/>
      <c r="D15" s="3"/>
      <c r="E15" s="3"/>
      <c r="F15" s="3"/>
      <c r="G15" s="3"/>
      <c r="H15" s="11"/>
      <c r="I15" s="11"/>
    </row>
    <row r="16" spans="2:9" s="2" customFormat="1" x14ac:dyDescent="0.35">
      <c r="B16" s="5" t="s">
        <v>14</v>
      </c>
      <c r="D16" s="5" t="s">
        <v>24</v>
      </c>
      <c r="E16" s="5" t="s">
        <v>25</v>
      </c>
      <c r="F16" s="5"/>
      <c r="G16" s="5" t="s">
        <v>26</v>
      </c>
      <c r="H16" s="11"/>
      <c r="I16" s="11"/>
    </row>
    <row r="17" spans="2:8" x14ac:dyDescent="0.35">
      <c r="E17" s="12" t="s">
        <v>30</v>
      </c>
      <c r="F17" s="5" t="s">
        <v>39</v>
      </c>
    </row>
    <row r="18" spans="2:8" x14ac:dyDescent="0.35">
      <c r="B18" t="s">
        <v>0</v>
      </c>
      <c r="D18" s="4">
        <v>525</v>
      </c>
      <c r="E18" s="4">
        <f>140+385+350</f>
        <v>875</v>
      </c>
      <c r="F18" s="4">
        <f>SUM(D18-E18)</f>
        <v>-350</v>
      </c>
      <c r="G18" s="4">
        <v>600</v>
      </c>
      <c r="H18" s="34">
        <v>875</v>
      </c>
    </row>
    <row r="19" spans="2:8" x14ac:dyDescent="0.35">
      <c r="B19" t="s">
        <v>1</v>
      </c>
      <c r="D19" s="4">
        <v>540</v>
      </c>
      <c r="E19" s="4">
        <v>628</v>
      </c>
      <c r="F19" s="4">
        <f t="shared" ref="F19:F26" si="0">SUM(D19-E19)</f>
        <v>-88</v>
      </c>
      <c r="G19" s="4">
        <v>628</v>
      </c>
      <c r="H19" s="35">
        <v>631</v>
      </c>
    </row>
    <row r="20" spans="2:8" x14ac:dyDescent="0.35">
      <c r="B20" t="s">
        <v>10</v>
      </c>
      <c r="D20" s="4">
        <v>1200</v>
      </c>
      <c r="E20" s="4">
        <v>820</v>
      </c>
      <c r="F20" s="4">
        <f t="shared" si="0"/>
        <v>380</v>
      </c>
      <c r="G20" s="4">
        <v>1200</v>
      </c>
      <c r="H20" s="35">
        <v>1200</v>
      </c>
    </row>
    <row r="21" spans="2:8" x14ac:dyDescent="0.35">
      <c r="B21" t="s">
        <v>2</v>
      </c>
      <c r="D21" s="4">
        <v>1100</v>
      </c>
      <c r="E21" s="4">
        <v>0</v>
      </c>
      <c r="F21" s="4">
        <f t="shared" si="0"/>
        <v>1100</v>
      </c>
      <c r="G21" s="4">
        <v>1100</v>
      </c>
      <c r="H21" s="35">
        <v>1100</v>
      </c>
    </row>
    <row r="22" spans="2:8" x14ac:dyDescent="0.35">
      <c r="B22" t="s">
        <v>3</v>
      </c>
      <c r="D22" s="4">
        <v>2000</v>
      </c>
      <c r="E22" s="4">
        <f>50+3+25+25+25</f>
        <v>128</v>
      </c>
      <c r="F22" s="4">
        <f t="shared" si="0"/>
        <v>1872</v>
      </c>
      <c r="G22" s="4">
        <v>3000</v>
      </c>
      <c r="H22" s="35">
        <v>3000</v>
      </c>
    </row>
    <row r="23" spans="2:8" x14ac:dyDescent="0.35">
      <c r="B23" t="s">
        <v>4</v>
      </c>
      <c r="D23" s="4">
        <v>300</v>
      </c>
      <c r="E23" s="4">
        <f>47.22+48.97+89.29+52.41</f>
        <v>237.89000000000001</v>
      </c>
      <c r="F23" s="4">
        <f t="shared" si="0"/>
        <v>62.109999999999985</v>
      </c>
      <c r="G23" s="4">
        <v>300</v>
      </c>
      <c r="H23" s="35">
        <v>300</v>
      </c>
    </row>
    <row r="24" spans="2:8" x14ac:dyDescent="0.35">
      <c r="B24" t="s">
        <v>5</v>
      </c>
      <c r="D24" s="4">
        <v>10000</v>
      </c>
      <c r="E24" s="4">
        <f>3140+4210+3140</f>
        <v>10490</v>
      </c>
      <c r="F24" s="4">
        <f t="shared" si="0"/>
        <v>-490</v>
      </c>
      <c r="G24" s="4">
        <v>13000</v>
      </c>
      <c r="H24" s="35">
        <v>13000</v>
      </c>
    </row>
    <row r="25" spans="2:8" x14ac:dyDescent="0.35">
      <c r="B25" t="s">
        <v>6</v>
      </c>
      <c r="D25" s="14">
        <v>150</v>
      </c>
      <c r="E25" s="14">
        <v>0</v>
      </c>
      <c r="F25" s="4">
        <f t="shared" si="0"/>
        <v>150</v>
      </c>
      <c r="G25" s="4">
        <v>0</v>
      </c>
      <c r="H25" s="35">
        <v>0</v>
      </c>
    </row>
    <row r="26" spans="2:8" s="2" customFormat="1" x14ac:dyDescent="0.35">
      <c r="B26" s="11" t="s">
        <v>15</v>
      </c>
      <c r="C26" s="11"/>
      <c r="D26" s="14">
        <v>0</v>
      </c>
      <c r="E26" s="14">
        <v>0</v>
      </c>
      <c r="F26" s="4">
        <f t="shared" si="0"/>
        <v>0</v>
      </c>
      <c r="G26" s="14">
        <v>0</v>
      </c>
      <c r="H26" s="34"/>
    </row>
    <row r="27" spans="2:8" x14ac:dyDescent="0.35">
      <c r="B27" t="s">
        <v>7</v>
      </c>
      <c r="D27" s="16">
        <f>SUM(D18:D26)</f>
        <v>15815</v>
      </c>
      <c r="E27" s="15">
        <f>SUM(E18:E26)</f>
        <v>13178.89</v>
      </c>
      <c r="F27" s="15">
        <f>+D27-E27</f>
        <v>2636.1100000000006</v>
      </c>
      <c r="G27" s="15">
        <f>SUM(G18:G26)</f>
        <v>19828</v>
      </c>
      <c r="H27" s="34">
        <f>SUM(H18:H26)</f>
        <v>20106</v>
      </c>
    </row>
    <row r="28" spans="2:8" s="2" customFormat="1" x14ac:dyDescent="0.35">
      <c r="C28" s="17"/>
      <c r="D28" s="31"/>
      <c r="E28" s="4"/>
      <c r="F28" s="4"/>
      <c r="G28" s="27"/>
    </row>
    <row r="29" spans="2:8" s="2" customFormat="1" x14ac:dyDescent="0.35">
      <c r="D29" s="16"/>
      <c r="E29" s="4"/>
      <c r="F29" s="4"/>
      <c r="G29" s="15">
        <f>SUM(G18:G26)</f>
        <v>19828</v>
      </c>
    </row>
    <row r="30" spans="2:8" x14ac:dyDescent="0.35">
      <c r="B30" s="3"/>
      <c r="C30" s="3"/>
      <c r="D30" s="3"/>
      <c r="E30" s="3"/>
      <c r="F30" s="18" t="s">
        <v>27</v>
      </c>
      <c r="G30" s="23">
        <v>230</v>
      </c>
    </row>
    <row r="31" spans="2:8" x14ac:dyDescent="0.35">
      <c r="G31" s="1"/>
    </row>
    <row r="33" spans="7:7" x14ac:dyDescent="0.35">
      <c r="G33" s="1"/>
    </row>
  </sheetData>
  <hyperlinks>
    <hyperlink ref="G10" r:id="rId1" xr:uid="{561C672E-8F47-4B80-B4FD-66305C36A2DA}"/>
    <hyperlink ref="G11" r:id="rId2" xr:uid="{340EA69D-3B81-4D9C-B7EB-78CA39B23621}"/>
  </hyperlinks>
  <pageMargins left="0.7" right="0.7" top="0.75" bottom="0.75" header="0.3" footer="0.3"/>
  <pageSetup orientation="landscape" horizontalDpi="4294967293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CC603-0A25-4FFA-86BB-0D0EAAFED975}">
  <dimension ref="A1:G32"/>
  <sheetViews>
    <sheetView workbookViewId="0">
      <selection activeCell="F6" sqref="F6:F8"/>
    </sheetView>
  </sheetViews>
  <sheetFormatPr defaultRowHeight="14.5" x14ac:dyDescent="0.35"/>
  <cols>
    <col min="1" max="1" width="4.26953125" customWidth="1"/>
    <col min="2" max="2" width="25.81640625" customWidth="1"/>
    <col min="3" max="3" width="14" customWidth="1"/>
    <col min="4" max="4" width="21.453125" bestFit="1" customWidth="1"/>
    <col min="5" max="5" width="22.54296875" bestFit="1" customWidth="1"/>
    <col min="6" max="6" width="16.7265625" customWidth="1"/>
    <col min="7" max="7" width="16.7265625" bestFit="1" customWidth="1"/>
  </cols>
  <sheetData>
    <row r="1" spans="1:7" x14ac:dyDescent="0.35">
      <c r="A1" s="2"/>
      <c r="B1" s="2"/>
      <c r="C1" s="2"/>
      <c r="D1" s="5" t="s">
        <v>8</v>
      </c>
      <c r="E1" s="2"/>
      <c r="F1" s="2"/>
      <c r="G1" s="2"/>
    </row>
    <row r="2" spans="1:7" x14ac:dyDescent="0.35">
      <c r="A2" s="2"/>
      <c r="B2" s="2"/>
      <c r="C2" s="2"/>
      <c r="D2" s="5" t="s">
        <v>38</v>
      </c>
      <c r="E2" s="2"/>
      <c r="F2" s="2"/>
      <c r="G2" s="2"/>
    </row>
    <row r="3" spans="1:7" x14ac:dyDescent="0.35">
      <c r="A3" s="2"/>
      <c r="B3" s="2"/>
      <c r="C3" s="2"/>
      <c r="D3" s="6">
        <v>43945</v>
      </c>
      <c r="E3" s="2" t="s">
        <v>19</v>
      </c>
      <c r="F3" s="2"/>
      <c r="G3" s="2"/>
    </row>
    <row r="4" spans="1:7" x14ac:dyDescent="0.35">
      <c r="A4" s="2"/>
      <c r="B4" s="2"/>
      <c r="C4" s="2"/>
      <c r="D4" s="6"/>
      <c r="E4" s="2"/>
      <c r="F4" s="2"/>
      <c r="G4" s="2"/>
    </row>
    <row r="5" spans="1:7" x14ac:dyDescent="0.35">
      <c r="A5" s="2"/>
      <c r="B5" s="10" t="s">
        <v>11</v>
      </c>
      <c r="C5" s="3"/>
      <c r="D5" s="10">
        <v>2020</v>
      </c>
      <c r="E5" s="10" t="s">
        <v>17</v>
      </c>
      <c r="F5" s="10">
        <v>2020</v>
      </c>
      <c r="G5" s="38"/>
    </row>
    <row r="6" spans="1:7" x14ac:dyDescent="0.35">
      <c r="A6" s="2"/>
      <c r="B6" s="2"/>
      <c r="C6" s="9">
        <v>43831</v>
      </c>
      <c r="D6" s="9">
        <v>44012</v>
      </c>
      <c r="E6" s="17" t="s">
        <v>33</v>
      </c>
      <c r="F6" s="4">
        <v>9782.5</v>
      </c>
      <c r="G6" s="2"/>
    </row>
    <row r="7" spans="1:7" x14ac:dyDescent="0.35">
      <c r="A7" s="2"/>
      <c r="B7" s="2" t="s">
        <v>12</v>
      </c>
      <c r="C7" s="4">
        <f>20183.2+6250</f>
        <v>26433.200000000001</v>
      </c>
      <c r="D7" s="24">
        <v>27933.27</v>
      </c>
      <c r="E7" s="27" t="s">
        <v>21</v>
      </c>
      <c r="F7" s="14">
        <v>3997.25</v>
      </c>
      <c r="G7" s="11"/>
    </row>
    <row r="8" spans="1:7" x14ac:dyDescent="0.35">
      <c r="A8" s="2"/>
      <c r="B8" s="2"/>
      <c r="C8" s="7"/>
      <c r="D8" s="26"/>
      <c r="E8" s="19" t="s">
        <v>16</v>
      </c>
      <c r="F8" s="8">
        <v>2860</v>
      </c>
      <c r="G8" s="11"/>
    </row>
    <row r="9" spans="1:7" x14ac:dyDescent="0.35">
      <c r="A9" s="2"/>
      <c r="E9" s="2"/>
      <c r="F9" s="2"/>
      <c r="G9" s="2"/>
    </row>
    <row r="10" spans="1:7" x14ac:dyDescent="0.35">
      <c r="A10" s="2"/>
      <c r="B10" s="2"/>
      <c r="C10" s="7"/>
      <c r="D10" s="7"/>
      <c r="E10" s="20" t="s">
        <v>34</v>
      </c>
      <c r="F10" s="4">
        <v>16790</v>
      </c>
      <c r="G10" s="12"/>
    </row>
    <row r="11" spans="1:7" x14ac:dyDescent="0.35">
      <c r="A11" s="2"/>
      <c r="B11" s="3"/>
      <c r="C11" s="3"/>
      <c r="D11" s="3"/>
      <c r="E11" s="29" t="s">
        <v>35</v>
      </c>
      <c r="F11" s="8">
        <v>195</v>
      </c>
      <c r="G11" s="39"/>
    </row>
    <row r="12" spans="1:7" x14ac:dyDescent="0.35">
      <c r="A12" s="2"/>
      <c r="B12" s="2"/>
      <c r="C12" s="2"/>
      <c r="D12" s="4"/>
      <c r="E12" s="13"/>
      <c r="F12" s="15">
        <f>SUM(F10:F11)</f>
        <v>16985</v>
      </c>
      <c r="G12" s="15"/>
    </row>
    <row r="13" spans="1:7" x14ac:dyDescent="0.35">
      <c r="A13" s="2"/>
      <c r="B13" s="28" t="s">
        <v>31</v>
      </c>
      <c r="C13" s="2"/>
      <c r="D13" s="4" t="s">
        <v>23</v>
      </c>
      <c r="E13" s="13"/>
      <c r="F13" s="15"/>
      <c r="G13" s="2"/>
    </row>
    <row r="14" spans="1:7" x14ac:dyDescent="0.35">
      <c r="A14" s="2"/>
      <c r="B14" s="28" t="s">
        <v>32</v>
      </c>
      <c r="C14" s="28"/>
      <c r="D14" s="16" t="s">
        <v>23</v>
      </c>
      <c r="E14" s="21"/>
      <c r="F14" s="22"/>
      <c r="G14" s="2"/>
    </row>
    <row r="15" spans="1:7" x14ac:dyDescent="0.35">
      <c r="A15" s="2"/>
      <c r="B15" s="3"/>
      <c r="C15" s="3"/>
      <c r="D15" s="3"/>
      <c r="E15" s="3"/>
      <c r="F15" s="3"/>
      <c r="G15" s="3"/>
    </row>
    <row r="16" spans="1:7" x14ac:dyDescent="0.35">
      <c r="A16" s="2"/>
      <c r="B16" s="5" t="s">
        <v>14</v>
      </c>
      <c r="C16" s="2"/>
      <c r="D16" s="5" t="s">
        <v>36</v>
      </c>
      <c r="E16" s="5" t="s">
        <v>37</v>
      </c>
      <c r="F16" s="5" t="s">
        <v>43</v>
      </c>
      <c r="G16" s="5"/>
    </row>
    <row r="17" spans="1:7" x14ac:dyDescent="0.35">
      <c r="A17" s="2"/>
      <c r="B17" s="2"/>
      <c r="C17" s="2"/>
      <c r="D17" s="2"/>
      <c r="E17" s="43">
        <v>44012</v>
      </c>
      <c r="F17" s="5" t="s">
        <v>39</v>
      </c>
      <c r="G17" s="2"/>
    </row>
    <row r="18" spans="1:7" x14ac:dyDescent="0.35">
      <c r="A18" s="2"/>
      <c r="B18" s="2" t="s">
        <v>0</v>
      </c>
      <c r="C18" s="2"/>
      <c r="D18" s="36">
        <v>600</v>
      </c>
      <c r="E18" s="4">
        <v>0</v>
      </c>
      <c r="F18" s="42">
        <v>600</v>
      </c>
      <c r="G18" s="4"/>
    </row>
    <row r="19" spans="1:7" x14ac:dyDescent="0.35">
      <c r="A19" s="2"/>
      <c r="B19" s="2" t="s">
        <v>1</v>
      </c>
      <c r="C19" s="2"/>
      <c r="D19" s="37">
        <v>628</v>
      </c>
      <c r="E19" s="4">
        <v>631</v>
      </c>
      <c r="F19" s="4">
        <f t="shared" ref="F19:F26" si="0">SUM(D19-E19)</f>
        <v>-3</v>
      </c>
      <c r="G19" s="4"/>
    </row>
    <row r="20" spans="1:7" x14ac:dyDescent="0.35">
      <c r="A20" s="2"/>
      <c r="B20" s="2" t="s">
        <v>10</v>
      </c>
      <c r="C20" s="2"/>
      <c r="D20" s="37">
        <v>1200</v>
      </c>
      <c r="E20" s="4">
        <f>100+174.32</f>
        <v>274.32</v>
      </c>
      <c r="F20" s="4">
        <f>D20-E20</f>
        <v>925.68000000000006</v>
      </c>
      <c r="G20" s="4"/>
    </row>
    <row r="21" spans="1:7" x14ac:dyDescent="0.35">
      <c r="A21" s="2"/>
      <c r="B21" s="2" t="s">
        <v>2</v>
      </c>
      <c r="C21" s="2"/>
      <c r="D21" s="37">
        <v>1100</v>
      </c>
      <c r="E21" s="4">
        <v>0</v>
      </c>
      <c r="F21" s="4">
        <f t="shared" si="0"/>
        <v>1100</v>
      </c>
      <c r="G21" s="4"/>
    </row>
    <row r="22" spans="1:7" x14ac:dyDescent="0.35">
      <c r="A22" s="2"/>
      <c r="B22" s="2" t="s">
        <v>3</v>
      </c>
      <c r="C22" s="2"/>
      <c r="D22" s="37">
        <v>3000</v>
      </c>
      <c r="E22" s="4">
        <v>0</v>
      </c>
      <c r="F22" s="4">
        <f>SUM(D22-E20)</f>
        <v>2725.68</v>
      </c>
      <c r="G22" s="4"/>
    </row>
    <row r="23" spans="1:7" x14ac:dyDescent="0.35">
      <c r="A23" s="2"/>
      <c r="B23" s="2" t="s">
        <v>4</v>
      </c>
      <c r="C23" s="2"/>
      <c r="D23" s="37">
        <v>300</v>
      </c>
      <c r="E23" s="4">
        <f>56.5+89.02</f>
        <v>145.51999999999998</v>
      </c>
      <c r="F23" s="40">
        <f t="shared" si="0"/>
        <v>154.48000000000002</v>
      </c>
      <c r="G23" s="4"/>
    </row>
    <row r="24" spans="1:7" x14ac:dyDescent="0.35">
      <c r="A24" s="2"/>
      <c r="B24" s="2" t="s">
        <v>5</v>
      </c>
      <c r="C24" s="2"/>
      <c r="D24" s="37">
        <v>13000</v>
      </c>
      <c r="E24" s="4">
        <v>0</v>
      </c>
      <c r="F24" s="4">
        <f t="shared" si="0"/>
        <v>13000</v>
      </c>
      <c r="G24" s="4"/>
    </row>
    <row r="25" spans="1:7" x14ac:dyDescent="0.35">
      <c r="A25" s="2"/>
      <c r="B25" s="2" t="s">
        <v>6</v>
      </c>
      <c r="C25" s="2"/>
      <c r="D25" s="37">
        <v>0</v>
      </c>
      <c r="E25" s="14">
        <v>0</v>
      </c>
      <c r="F25" s="14">
        <f t="shared" si="0"/>
        <v>0</v>
      </c>
      <c r="G25" s="4"/>
    </row>
    <row r="26" spans="1:7" x14ac:dyDescent="0.35">
      <c r="A26" s="2"/>
      <c r="B26" s="11" t="s">
        <v>15</v>
      </c>
      <c r="C26" s="11"/>
      <c r="D26" s="36">
        <v>0</v>
      </c>
      <c r="E26" s="14">
        <v>0</v>
      </c>
      <c r="F26" s="14">
        <f t="shared" si="0"/>
        <v>0</v>
      </c>
      <c r="G26" s="14"/>
    </row>
    <row r="28" spans="1:7" x14ac:dyDescent="0.35">
      <c r="A28" s="2"/>
      <c r="B28" s="2" t="s">
        <v>7</v>
      </c>
      <c r="C28" s="2"/>
      <c r="D28" s="16">
        <f>SUM(D18:D27)</f>
        <v>19828</v>
      </c>
      <c r="E28" s="15">
        <f>SUM(E18:E27)</f>
        <v>1050.8399999999999</v>
      </c>
      <c r="F28" s="15">
        <f>SUM(F18:F26)</f>
        <v>18502.84</v>
      </c>
      <c r="G28" s="15"/>
    </row>
    <row r="29" spans="1:7" x14ac:dyDescent="0.35">
      <c r="A29" s="2"/>
      <c r="B29" s="2"/>
      <c r="C29" s="17"/>
      <c r="D29" s="31"/>
      <c r="E29" s="4"/>
      <c r="F29" s="4"/>
      <c r="G29" s="27"/>
    </row>
    <row r="30" spans="1:7" x14ac:dyDescent="0.35">
      <c r="A30" s="2"/>
      <c r="B30" s="3"/>
      <c r="C30" s="3"/>
      <c r="D30" s="3"/>
      <c r="E30" s="3"/>
      <c r="F30" s="18" t="s">
        <v>27</v>
      </c>
      <c r="G30" s="23">
        <v>230</v>
      </c>
    </row>
    <row r="32" spans="1:7" x14ac:dyDescent="0.35">
      <c r="A32" s="2"/>
      <c r="B32" s="30" t="s">
        <v>42</v>
      </c>
      <c r="C32" s="3"/>
      <c r="D32" s="41">
        <v>8200</v>
      </c>
      <c r="E32" s="8">
        <v>5700</v>
      </c>
      <c r="F32" s="8"/>
      <c r="G32" s="8">
        <f>D32-E32</f>
        <v>2500</v>
      </c>
    </row>
  </sheetData>
  <pageMargins left="0.7" right="0.7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D9A15-ADE3-4C4E-B562-30A7C62BEE6C}">
  <dimension ref="A1:H33"/>
  <sheetViews>
    <sheetView tabSelected="1" workbookViewId="0"/>
  </sheetViews>
  <sheetFormatPr defaultRowHeight="14.5" x14ac:dyDescent="0.35"/>
  <cols>
    <col min="1" max="1" width="4.26953125" style="2" customWidth="1"/>
    <col min="2" max="2" width="25.81640625" style="2" customWidth="1"/>
    <col min="3" max="3" width="14" style="2" customWidth="1"/>
    <col min="4" max="4" width="21.453125" style="2" bestFit="1" customWidth="1"/>
    <col min="5" max="5" width="22.54296875" style="2" bestFit="1" customWidth="1"/>
    <col min="6" max="6" width="16.7265625" style="2" customWidth="1"/>
    <col min="7" max="7" width="16.7265625" style="2" bestFit="1" customWidth="1"/>
    <col min="8" max="8" width="12.81640625" customWidth="1"/>
  </cols>
  <sheetData>
    <row r="1" spans="2:8" x14ac:dyDescent="0.35">
      <c r="D1" s="5" t="s">
        <v>8</v>
      </c>
    </row>
    <row r="2" spans="2:8" x14ac:dyDescent="0.35">
      <c r="D2" s="5" t="s">
        <v>38</v>
      </c>
    </row>
    <row r="3" spans="2:8" x14ac:dyDescent="0.35">
      <c r="D3" s="6">
        <v>44028</v>
      </c>
      <c r="E3" s="2" t="s">
        <v>44</v>
      </c>
    </row>
    <row r="4" spans="2:8" x14ac:dyDescent="0.35">
      <c r="D4" s="6"/>
    </row>
    <row r="5" spans="2:8" x14ac:dyDescent="0.35">
      <c r="B5" s="10" t="s">
        <v>11</v>
      </c>
      <c r="C5" s="3"/>
      <c r="D5" s="10">
        <v>2020</v>
      </c>
      <c r="E5" s="10" t="s">
        <v>17</v>
      </c>
      <c r="F5" s="10">
        <v>2020</v>
      </c>
      <c r="G5" s="38"/>
    </row>
    <row r="6" spans="2:8" x14ac:dyDescent="0.35">
      <c r="C6" s="9">
        <v>43831</v>
      </c>
      <c r="D6" s="9">
        <v>44012</v>
      </c>
      <c r="E6" s="17" t="s">
        <v>33</v>
      </c>
      <c r="F6" s="4">
        <v>11172.5</v>
      </c>
      <c r="H6" s="4"/>
    </row>
    <row r="7" spans="2:8" x14ac:dyDescent="0.35">
      <c r="B7" s="2" t="s">
        <v>12</v>
      </c>
      <c r="C7" s="4">
        <f>20183.2+6250</f>
        <v>26433.200000000001</v>
      </c>
      <c r="D7" s="24">
        <v>25821.45</v>
      </c>
      <c r="G7" s="11"/>
      <c r="H7" s="14"/>
    </row>
    <row r="8" spans="2:8" x14ac:dyDescent="0.35">
      <c r="C8" s="7"/>
      <c r="D8" s="26"/>
      <c r="E8" s="27" t="s">
        <v>21</v>
      </c>
      <c r="F8" s="14">
        <v>2025.75</v>
      </c>
      <c r="G8" s="11"/>
      <c r="H8" s="14"/>
    </row>
    <row r="9" spans="2:8" s="2" customFormat="1" x14ac:dyDescent="0.35">
      <c r="C9" s="7"/>
      <c r="D9" s="26"/>
      <c r="E9" s="19" t="s">
        <v>45</v>
      </c>
      <c r="F9" s="8">
        <v>3523.75</v>
      </c>
      <c r="G9" s="11"/>
      <c r="H9" s="14"/>
    </row>
    <row r="11" spans="2:8" x14ac:dyDescent="0.35">
      <c r="C11" s="7"/>
      <c r="D11" s="7"/>
      <c r="E11" s="20" t="s">
        <v>34</v>
      </c>
      <c r="F11" s="4">
        <v>16790</v>
      </c>
      <c r="G11" s="12"/>
    </row>
    <row r="12" spans="2:8" x14ac:dyDescent="0.35">
      <c r="B12" s="3"/>
      <c r="C12" s="3"/>
      <c r="D12" s="3"/>
      <c r="E12" s="29" t="s">
        <v>35</v>
      </c>
      <c r="F12" s="8">
        <v>195</v>
      </c>
      <c r="G12" s="39"/>
    </row>
    <row r="13" spans="2:8" x14ac:dyDescent="0.35">
      <c r="D13" s="4"/>
      <c r="E13" s="13"/>
      <c r="F13" s="15">
        <f>SUM(F11:F12)</f>
        <v>16985</v>
      </c>
      <c r="G13" s="15"/>
    </row>
    <row r="14" spans="2:8" x14ac:dyDescent="0.35">
      <c r="B14" s="28" t="s">
        <v>31</v>
      </c>
      <c r="D14" s="4" t="s">
        <v>23</v>
      </c>
      <c r="E14" s="13"/>
      <c r="F14" s="15"/>
    </row>
    <row r="15" spans="2:8" x14ac:dyDescent="0.35">
      <c r="B15" s="28" t="s">
        <v>32</v>
      </c>
      <c r="C15" s="28"/>
      <c r="D15" s="16" t="s">
        <v>23</v>
      </c>
      <c r="E15" s="21"/>
      <c r="F15" s="22"/>
    </row>
    <row r="16" spans="2:8" x14ac:dyDescent="0.35">
      <c r="B16" s="3"/>
      <c r="C16" s="3"/>
      <c r="D16" s="3"/>
      <c r="E16" s="3"/>
      <c r="F16" s="3"/>
      <c r="G16" s="3"/>
    </row>
    <row r="17" spans="2:7" x14ac:dyDescent="0.35">
      <c r="B17" s="5" t="s">
        <v>14</v>
      </c>
      <c r="D17" s="5" t="s">
        <v>36</v>
      </c>
      <c r="E17" s="5" t="s">
        <v>37</v>
      </c>
      <c r="F17" s="5" t="s">
        <v>43</v>
      </c>
      <c r="G17" s="5"/>
    </row>
    <row r="18" spans="2:7" x14ac:dyDescent="0.35">
      <c r="E18" s="43">
        <v>44012</v>
      </c>
      <c r="F18" s="5" t="s">
        <v>39</v>
      </c>
    </row>
    <row r="19" spans="2:7" x14ac:dyDescent="0.35">
      <c r="B19" s="2" t="s">
        <v>0</v>
      </c>
      <c r="D19" s="36">
        <v>600</v>
      </c>
      <c r="E19" s="4">
        <v>0</v>
      </c>
      <c r="F19" s="42">
        <v>600</v>
      </c>
      <c r="G19" s="4"/>
    </row>
    <row r="20" spans="2:7" x14ac:dyDescent="0.35">
      <c r="B20" s="2" t="s">
        <v>1</v>
      </c>
      <c r="D20" s="37">
        <v>628</v>
      </c>
      <c r="E20" s="4">
        <v>631</v>
      </c>
      <c r="F20" s="4">
        <f t="shared" ref="F20:F27" si="0">SUM(D20-E20)</f>
        <v>-3</v>
      </c>
      <c r="G20" s="4"/>
    </row>
    <row r="21" spans="2:7" x14ac:dyDescent="0.35">
      <c r="B21" s="2" t="s">
        <v>10</v>
      </c>
      <c r="D21" s="37">
        <v>1200</v>
      </c>
      <c r="E21" s="4">
        <f>100+174.32</f>
        <v>274.32</v>
      </c>
      <c r="F21" s="4">
        <f>D21-E21</f>
        <v>925.68000000000006</v>
      </c>
      <c r="G21" s="4"/>
    </row>
    <row r="22" spans="2:7" x14ac:dyDescent="0.35">
      <c r="B22" s="2" t="s">
        <v>2</v>
      </c>
      <c r="D22" s="37">
        <v>1100</v>
      </c>
      <c r="E22" s="4">
        <v>0</v>
      </c>
      <c r="F22" s="4">
        <f t="shared" si="0"/>
        <v>1100</v>
      </c>
      <c r="G22" s="4"/>
    </row>
    <row r="23" spans="2:7" x14ac:dyDescent="0.35">
      <c r="B23" s="2" t="s">
        <v>3</v>
      </c>
      <c r="D23" s="37">
        <v>3000</v>
      </c>
      <c r="E23" s="4">
        <v>0</v>
      </c>
      <c r="F23" s="4">
        <f>SUM(D23-E23)</f>
        <v>3000</v>
      </c>
      <c r="G23" s="4"/>
    </row>
    <row r="24" spans="2:7" x14ac:dyDescent="0.35">
      <c r="B24" s="2" t="s">
        <v>4</v>
      </c>
      <c r="D24" s="37">
        <v>300</v>
      </c>
      <c r="E24" s="4">
        <f>56.5+89.02+30</f>
        <v>175.51999999999998</v>
      </c>
      <c r="F24" s="40">
        <f t="shared" si="0"/>
        <v>124.48000000000002</v>
      </c>
      <c r="G24" s="4"/>
    </row>
    <row r="25" spans="2:7" x14ac:dyDescent="0.35">
      <c r="B25" s="2" t="s">
        <v>5</v>
      </c>
      <c r="D25" s="37">
        <v>13000</v>
      </c>
      <c r="E25" s="4">
        <v>4920</v>
      </c>
      <c r="F25" s="4">
        <f t="shared" si="0"/>
        <v>8080</v>
      </c>
      <c r="G25" s="4"/>
    </row>
    <row r="26" spans="2:7" x14ac:dyDescent="0.35">
      <c r="B26" s="2" t="s">
        <v>6</v>
      </c>
      <c r="D26" s="37">
        <v>0</v>
      </c>
      <c r="E26" s="14">
        <v>0</v>
      </c>
      <c r="F26" s="14">
        <f t="shared" si="0"/>
        <v>0</v>
      </c>
      <c r="G26" s="4"/>
    </row>
    <row r="27" spans="2:7" x14ac:dyDescent="0.35">
      <c r="B27" s="11" t="s">
        <v>15</v>
      </c>
      <c r="C27" s="11"/>
      <c r="D27" s="36">
        <v>0</v>
      </c>
      <c r="E27" s="14">
        <v>0</v>
      </c>
      <c r="F27" s="14">
        <f t="shared" si="0"/>
        <v>0</v>
      </c>
      <c r="G27" s="14"/>
    </row>
    <row r="29" spans="2:7" x14ac:dyDescent="0.35">
      <c r="B29" s="2" t="s">
        <v>7</v>
      </c>
      <c r="D29" s="16">
        <f>SUM(D19:D28)</f>
        <v>19828</v>
      </c>
      <c r="E29" s="15">
        <f>SUM(E19:E28)</f>
        <v>6000.84</v>
      </c>
      <c r="F29" s="15">
        <f>SUM(F19:F27)</f>
        <v>13827.16</v>
      </c>
      <c r="G29" s="15"/>
    </row>
    <row r="30" spans="2:7" x14ac:dyDescent="0.35">
      <c r="C30" s="17"/>
      <c r="D30" s="31"/>
      <c r="E30" s="4"/>
      <c r="F30" s="4"/>
      <c r="G30" s="27"/>
    </row>
    <row r="31" spans="2:7" x14ac:dyDescent="0.35">
      <c r="B31" s="3"/>
      <c r="C31" s="3"/>
      <c r="D31" s="3"/>
      <c r="E31" s="3"/>
      <c r="F31" s="18" t="s">
        <v>27</v>
      </c>
      <c r="G31" s="23">
        <v>230</v>
      </c>
    </row>
    <row r="33" spans="2:7" x14ac:dyDescent="0.35">
      <c r="B33" s="30" t="s">
        <v>42</v>
      </c>
      <c r="C33" s="3"/>
      <c r="D33" s="41">
        <v>8200</v>
      </c>
      <c r="E33" s="8">
        <v>5700</v>
      </c>
      <c r="F33" s="8"/>
      <c r="G33" s="8">
        <f>D33-E33</f>
        <v>2500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HOA report 123119</vt:lpstr>
      <vt:lpstr>HOA report 33120</vt:lpstr>
      <vt:lpstr>HOA report 63020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Meenan</dc:creator>
  <cp:lastModifiedBy>Brian Bennett</cp:lastModifiedBy>
  <cp:lastPrinted>2020-03-06T01:22:40Z</cp:lastPrinted>
  <dcterms:created xsi:type="dcterms:W3CDTF">2018-03-16T20:48:52Z</dcterms:created>
  <dcterms:modified xsi:type="dcterms:W3CDTF">2020-08-20T13:36:20Z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